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845" windowWidth="29040" windowHeight="18240"/>
  </bookViews>
  <sheets>
    <sheet name="Fluglärm GFH Leipzig-Hal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M18" i="2"/>
  <c r="L18" i="2"/>
  <c r="C23" i="2"/>
  <c r="C18" i="2"/>
  <c r="AG14" i="2"/>
  <c r="AF14" i="2"/>
  <c r="AE14" i="2"/>
  <c r="AD14" i="2"/>
  <c r="AC14" i="2"/>
  <c r="AB14" i="2"/>
  <c r="T14" i="2" l="1"/>
  <c r="S14" i="2"/>
  <c r="R14" i="2"/>
  <c r="Q14" i="2"/>
  <c r="P14" i="2"/>
  <c r="Z14" i="2"/>
  <c r="W14" i="2"/>
  <c r="V14" i="2"/>
  <c r="Y14" i="2"/>
  <c r="X14" i="2"/>
  <c r="D14" i="2"/>
  <c r="C14" i="2"/>
  <c r="E14" i="2"/>
  <c r="F14" i="2"/>
  <c r="G14" i="2"/>
  <c r="H14" i="2"/>
  <c r="J14" i="2"/>
  <c r="K14" i="2"/>
  <c r="C20" i="2" s="1"/>
  <c r="L14" i="2"/>
  <c r="M14" i="2"/>
  <c r="I14" i="2"/>
  <c r="AN14" i="2" l="1"/>
  <c r="AM14" i="2"/>
  <c r="AL14" i="2"/>
  <c r="AK14" i="2"/>
  <c r="AJ14" i="2"/>
  <c r="AI14" i="2"/>
  <c r="AP14" i="2"/>
  <c r="AQ14" i="2"/>
  <c r="AR14" i="2"/>
  <c r="AS14" i="2"/>
  <c r="AO14" i="2"/>
  <c r="M20" i="2"/>
  <c r="M19" i="2"/>
  <c r="L20" i="2"/>
  <c r="L19" i="2"/>
  <c r="C21" i="2"/>
  <c r="C19" i="2"/>
  <c r="C28" i="2"/>
  <c r="C27" i="2"/>
  <c r="C26" i="2"/>
  <c r="C24" i="2"/>
  <c r="J20" i="2" l="1"/>
  <c r="J18" i="2"/>
  <c r="J19" i="2"/>
  <c r="K19" i="2"/>
  <c r="C22" i="2"/>
  <c r="C25" i="2"/>
  <c r="K20" i="2"/>
</calcChain>
</file>

<file path=xl/sharedStrings.xml><?xml version="1.0" encoding="utf-8"?>
<sst xmlns="http://schemas.openxmlformats.org/spreadsheetml/2006/main" count="114" uniqueCount="50">
  <si>
    <t>Leuna</t>
  </si>
  <si>
    <t>Landsberg</t>
  </si>
  <si>
    <t>Kabelsketal</t>
  </si>
  <si>
    <t>Merseburg</t>
  </si>
  <si>
    <t>Bad_Lauchstädt</t>
  </si>
  <si>
    <t>Braunsbedra</t>
  </si>
  <si>
    <t>Halle</t>
  </si>
  <si>
    <t>Schule</t>
  </si>
  <si>
    <t>KH</t>
  </si>
  <si>
    <t>Lnight4549</t>
  </si>
  <si>
    <t>Lnight5054</t>
  </si>
  <si>
    <t>Lnight5559</t>
  </si>
  <si>
    <t>Lnight6054</t>
  </si>
  <si>
    <t>Lnight6569</t>
  </si>
  <si>
    <t>LnightAb70</t>
  </si>
  <si>
    <t>Lden5559</t>
  </si>
  <si>
    <t>Lden6064</t>
  </si>
  <si>
    <t>Lden6569</t>
  </si>
  <si>
    <t>Lden7074</t>
  </si>
  <si>
    <t>LdenAb75</t>
  </si>
  <si>
    <t>Lnight6064</t>
  </si>
  <si>
    <t>Kategorie</t>
  </si>
  <si>
    <t>Menschen</t>
  </si>
  <si>
    <t>noiseLevel</t>
  </si>
  <si>
    <t>exposedPeople</t>
  </si>
  <si>
    <t>Fläche</t>
  </si>
  <si>
    <t>Wohnungen</t>
  </si>
  <si>
    <t>Krankenhäuser</t>
  </si>
  <si>
    <t>Schulen</t>
  </si>
  <si>
    <t>exposedArea</t>
  </si>
  <si>
    <t>exposedDwellings</t>
  </si>
  <si>
    <t>exposedHospitals</t>
  </si>
  <si>
    <t>exposedSchools</t>
  </si>
  <si>
    <t>LDEN ab 55</t>
  </si>
  <si>
    <t>LDEN ab 65</t>
  </si>
  <si>
    <t>LDEN ab 75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</si>
  <si>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</si>
  <si>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</si>
  <si>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Zahl der Fälle starker Belästigung*</t>
  </si>
  <si>
    <t>Zahl der Fälle starker Schlafstörung*</t>
  </si>
  <si>
    <t>*= Nach Hintzsche UBA-Tool 20.09.2022</t>
  </si>
  <si>
    <t>Anzahl betroffener Menschen</t>
  </si>
  <si>
    <t>Anzahl betroffene Krankenhäuser</t>
  </si>
  <si>
    <t>Anzahl betroffene Schulen</t>
  </si>
  <si>
    <t>Schkopau</t>
  </si>
  <si>
    <t>Teutschenthal</t>
  </si>
  <si>
    <t xml:space="preserve">betroffene Flächen </t>
  </si>
  <si>
    <t xml:space="preserve">∑   </t>
  </si>
  <si>
    <t>Gemeinde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</si>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</sst>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4" borderId="0" xfId="0" applyFont="1" applyFill="1"/>
    <xf numFmtId="0" fontId="1" fillId="4" borderId="0" xfId="0" applyFont="1" applyFill="1"/>
    <xf numFmtId="0" fontId="0" fillId="4" borderId="0" xfId="0" applyFill="1"/>
    <xf numFmtId="0" fontId="6" fillId="3" borderId="1" xfId="0" applyFont="1" applyFill="1" applyBorder="1" applyProtection="1"/>
    <xf numFmtId="0" fontId="6" fillId="3" borderId="0" xfId="0" applyFont="1" applyFill="1" applyBorder="1" applyProtection="1"/>
    <xf numFmtId="0" fontId="6" fillId="3" borderId="3" xfId="0" applyFont="1" applyFill="1" applyBorder="1" applyProtection="1"/>
    <xf numFmtId="1" fontId="0" fillId="3" borderId="0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0" borderId="0" xfId="0" applyNumberFormat="1" applyFill="1" applyAlignment="1">
      <alignment horizontal="center"/>
    </xf>
    <xf numFmtId="1" fontId="0" fillId="3" borderId="0" xfId="0" applyNumberForma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right"/>
    </xf>
    <xf numFmtId="3" fontId="1" fillId="4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3" borderId="15" xfId="0" applyFont="1" applyFill="1" applyBorder="1" applyProtection="1"/>
    <xf numFmtId="0" fontId="1" fillId="3" borderId="14" xfId="0" applyFont="1" applyFill="1" applyBorder="1" applyProtection="1"/>
    <xf numFmtId="1" fontId="0" fillId="3" borderId="4" xfId="0" applyNumberFormat="1" applyFill="1" applyBorder="1" applyAlignment="1">
      <alignment horizontal="right"/>
    </xf>
    <xf numFmtId="0" fontId="1" fillId="0" borderId="16" xfId="0" applyFont="1" applyFill="1" applyBorder="1" applyProtection="1"/>
    <xf numFmtId="0" fontId="6" fillId="0" borderId="1" xfId="0" applyFont="1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1" fontId="2" fillId="0" borderId="0" xfId="0" applyNumberFormat="1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4" borderId="9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4" borderId="9" xfId="0" applyNumberFormat="1" applyFont="1" applyFill="1" applyBorder="1" applyAlignment="1">
      <alignment horizontal="center" vertical="center" wrapText="1"/>
    </xf>
    <xf numFmtId="1" fontId="0" fillId="4" borderId="9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1" fillId="3" borderId="16" xfId="0" applyFont="1" applyFill="1" applyBorder="1" applyProtection="1"/>
    <xf numFmtId="0" fontId="9" fillId="0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" fontId="10" fillId="3" borderId="3" xfId="0" applyNumberFormat="1" applyFont="1" applyFill="1" applyBorder="1" applyProtection="1">
      <protection locked="0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0" fontId="0" fillId="3" borderId="1" xfId="0" applyFont="1" applyFill="1" applyBorder="1"/>
    <xf numFmtId="1" fontId="1" fillId="3" borderId="1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baseColWidth="10" defaultColWidth="9.140625" defaultRowHeight="15" x14ac:dyDescent="0.25"/>
  <cols>
    <col min="1" max="1" width="36" style="1" customWidth="1"/>
    <col min="2" max="2" width="17" style="2" bestFit="1" customWidth="1"/>
    <col min="3" max="8" width="10.5703125" style="4" customWidth="1"/>
    <col min="9" max="9" width="10.5703125" style="5" customWidth="1"/>
    <col min="10" max="13" width="10.5703125" style="3" customWidth="1"/>
    <col min="14" max="14" width="10.5703125" style="27" customWidth="1"/>
    <col min="15" max="20" width="10.5703125" style="26" customWidth="1"/>
    <col min="21" max="21" width="10.5703125" style="27" customWidth="1"/>
    <col min="22" max="22" width="10.5703125" style="5" customWidth="1"/>
    <col min="23" max="27" width="10.5703125" style="27" customWidth="1"/>
    <col min="28" max="33" width="10.5703125" style="3" bestFit="1" customWidth="1"/>
    <col min="34" max="34" width="10.5703125" style="27" customWidth="1"/>
    <col min="35" max="35" width="12.28515625" style="1" customWidth="1"/>
    <col min="36" max="36" width="13.85546875" style="1" customWidth="1"/>
    <col min="37" max="37" width="13" style="1" customWidth="1"/>
    <col min="38" max="39" width="11" style="1" bestFit="1" customWidth="1"/>
    <col min="40" max="40" width="11.42578125" style="1" bestFit="1" customWidth="1"/>
    <col min="41" max="41" width="11.42578125" style="1" customWidth="1"/>
    <col min="42" max="42" width="11" style="1" customWidth="1"/>
    <col min="43" max="43" width="10" style="1" customWidth="1"/>
    <col min="44" max="44" width="10.5703125" style="1" customWidth="1"/>
    <col min="45" max="45" width="9.7109375" style="1" bestFit="1" customWidth="1"/>
    <col min="46" max="16384" width="9.140625" style="1"/>
  </cols>
  <sheetData>
    <row r="1" spans="1:45" ht="15.75" thickBot="1" x14ac:dyDescent="0.3">
      <c r="C1" s="26"/>
      <c r="D1" s="26"/>
      <c r="E1" s="26"/>
      <c r="F1" s="26"/>
      <c r="G1" s="26"/>
      <c r="H1" s="26"/>
      <c r="J1" s="27"/>
      <c r="K1" s="27"/>
      <c r="L1" s="27"/>
      <c r="M1" s="27"/>
      <c r="AB1" s="27"/>
      <c r="AC1" s="27"/>
      <c r="AD1" s="27"/>
      <c r="AE1" s="27"/>
      <c r="AF1" s="27"/>
      <c r="AG1" s="27"/>
    </row>
    <row r="2" spans="1:45" x14ac:dyDescent="0.25">
      <c r="C2" s="104" t="s">
        <v>41</v>
      </c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26"/>
      <c r="O2" s="113" t="s">
        <v>39</v>
      </c>
      <c r="P2" s="114"/>
      <c r="Q2" s="114"/>
      <c r="R2" s="114"/>
      <c r="S2" s="114"/>
      <c r="T2" s="115"/>
      <c r="U2" s="26"/>
      <c r="V2" s="113" t="s">
        <v>38</v>
      </c>
      <c r="W2" s="114"/>
      <c r="X2" s="114"/>
      <c r="Y2" s="114"/>
      <c r="Z2" s="115"/>
      <c r="AA2" s="26"/>
      <c r="AB2" s="107" t="s">
        <v>42</v>
      </c>
      <c r="AC2" s="108"/>
      <c r="AD2" s="109"/>
      <c r="AE2" s="107" t="s">
        <v>43</v>
      </c>
      <c r="AF2" s="108"/>
      <c r="AG2" s="109"/>
      <c r="AI2" s="110" t="s">
        <v>46</v>
      </c>
      <c r="AJ2" s="111"/>
      <c r="AK2" s="111"/>
      <c r="AL2" s="111"/>
      <c r="AM2" s="111"/>
      <c r="AN2" s="111"/>
      <c r="AO2" s="111"/>
      <c r="AP2" s="111"/>
      <c r="AQ2" s="111"/>
      <c r="AR2" s="111"/>
      <c r="AS2" s="112"/>
    </row>
    <row r="3" spans="1:45" x14ac:dyDescent="0.25">
      <c r="A3" s="9" t="s">
        <v>48</v>
      </c>
      <c r="C3" s="30" t="s">
        <v>9</v>
      </c>
      <c r="D3" s="31" t="s">
        <v>10</v>
      </c>
      <c r="E3" s="31" t="s">
        <v>11</v>
      </c>
      <c r="F3" s="31" t="s">
        <v>12</v>
      </c>
      <c r="G3" s="31" t="s">
        <v>13</v>
      </c>
      <c r="H3" s="31" t="s">
        <v>14</v>
      </c>
      <c r="I3" s="48" t="s">
        <v>15</v>
      </c>
      <c r="J3" s="48" t="s">
        <v>16</v>
      </c>
      <c r="K3" s="48" t="s">
        <v>17</v>
      </c>
      <c r="L3" s="48" t="s">
        <v>18</v>
      </c>
      <c r="M3" s="49" t="s">
        <v>19</v>
      </c>
      <c r="N3" s="23"/>
      <c r="O3" s="30" t="s">
        <v>9</v>
      </c>
      <c r="P3" s="31" t="s">
        <v>10</v>
      </c>
      <c r="Q3" s="31" t="s">
        <v>11</v>
      </c>
      <c r="R3" s="31" t="s">
        <v>12</v>
      </c>
      <c r="S3" s="31" t="s">
        <v>13</v>
      </c>
      <c r="T3" s="72" t="s">
        <v>14</v>
      </c>
      <c r="U3" s="23"/>
      <c r="V3" s="74" t="s">
        <v>15</v>
      </c>
      <c r="W3" s="48" t="s">
        <v>16</v>
      </c>
      <c r="X3" s="48" t="s">
        <v>17</v>
      </c>
      <c r="Y3" s="48" t="s">
        <v>18</v>
      </c>
      <c r="Z3" s="49" t="s">
        <v>19</v>
      </c>
      <c r="AA3" s="23"/>
      <c r="AB3" s="42" t="s">
        <v>33</v>
      </c>
      <c r="AC3" s="43" t="s">
        <v>34</v>
      </c>
      <c r="AD3" s="44" t="s">
        <v>35</v>
      </c>
      <c r="AE3" s="42" t="s">
        <v>33</v>
      </c>
      <c r="AF3" s="43" t="s">
        <v>34</v>
      </c>
      <c r="AG3" s="44" t="s">
        <v>35</v>
      </c>
      <c r="AH3" s="28"/>
      <c r="AI3" s="30" t="s">
        <v>9</v>
      </c>
      <c r="AJ3" s="31" t="s">
        <v>10</v>
      </c>
      <c r="AK3" s="31" t="s">
        <v>11</v>
      </c>
      <c r="AL3" s="31" t="s">
        <v>12</v>
      </c>
      <c r="AM3" s="31" t="s">
        <v>13</v>
      </c>
      <c r="AN3" s="31" t="s">
        <v>14</v>
      </c>
      <c r="AO3" s="32" t="s">
        <v>15</v>
      </c>
      <c r="AP3" s="32" t="s">
        <v>16</v>
      </c>
      <c r="AQ3" s="32" t="s">
        <v>17</v>
      </c>
      <c r="AR3" s="32" t="s">
        <v>18</v>
      </c>
      <c r="AS3" s="33" t="s">
        <v>19</v>
      </c>
    </row>
    <row r="4" spans="1:45" ht="17.25" x14ac:dyDescent="0.25">
      <c r="A4" s="10"/>
      <c r="C4" s="50"/>
      <c r="D4" s="51"/>
      <c r="E4" s="51"/>
      <c r="F4" s="51"/>
      <c r="G4" s="51"/>
      <c r="H4" s="51"/>
      <c r="I4" s="52"/>
      <c r="J4" s="46"/>
      <c r="K4" s="46"/>
      <c r="L4" s="46"/>
      <c r="M4" s="47"/>
      <c r="O4" s="50"/>
      <c r="P4" s="51"/>
      <c r="Q4" s="51"/>
      <c r="R4" s="51"/>
      <c r="S4" s="51"/>
      <c r="T4" s="73"/>
      <c r="V4" s="75"/>
      <c r="W4" s="46"/>
      <c r="X4" s="46"/>
      <c r="Y4" s="46"/>
      <c r="Z4" s="47"/>
      <c r="AB4" s="45" t="s">
        <v>8</v>
      </c>
      <c r="AC4" s="46" t="s">
        <v>8</v>
      </c>
      <c r="AD4" s="47" t="s">
        <v>8</v>
      </c>
      <c r="AE4" s="45" t="s">
        <v>7</v>
      </c>
      <c r="AF4" s="46" t="s">
        <v>7</v>
      </c>
      <c r="AG4" s="47" t="s">
        <v>7</v>
      </c>
      <c r="AI4" s="34" t="s">
        <v>36</v>
      </c>
      <c r="AJ4" s="35" t="s">
        <v>36</v>
      </c>
      <c r="AK4" s="35" t="s">
        <v>37</v>
      </c>
      <c r="AL4" s="35" t="s">
        <v>37</v>
      </c>
      <c r="AM4" s="35" t="s">
        <v>37</v>
      </c>
      <c r="AN4" s="35" t="s">
        <v>37</v>
      </c>
      <c r="AO4" s="36" t="s">
        <v>36</v>
      </c>
      <c r="AP4" s="36" t="s">
        <v>36</v>
      </c>
      <c r="AQ4" s="36" t="s">
        <v>37</v>
      </c>
      <c r="AR4" s="36" t="s">
        <v>37</v>
      </c>
      <c r="AS4" s="37" t="s">
        <v>37</v>
      </c>
    </row>
    <row r="5" spans="1:45" x14ac:dyDescent="0.25">
      <c r="A5" s="11" t="s">
        <v>0</v>
      </c>
      <c r="C5" s="76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53">
        <v>0</v>
      </c>
      <c r="J5" s="53">
        <v>0</v>
      </c>
      <c r="K5" s="53">
        <v>0</v>
      </c>
      <c r="L5" s="53">
        <v>0</v>
      </c>
      <c r="M5" s="78">
        <v>0</v>
      </c>
      <c r="N5" s="79"/>
      <c r="O5" s="81" t="s">
        <v>49</v>
      </c>
      <c r="P5" s="82">
        <v>0</v>
      </c>
      <c r="Q5" s="82">
        <v>0</v>
      </c>
      <c r="R5" s="82">
        <v>0</v>
      </c>
      <c r="S5" s="82">
        <v>0</v>
      </c>
      <c r="T5" s="83">
        <v>0</v>
      </c>
      <c r="U5" s="84"/>
      <c r="V5" s="85">
        <v>0</v>
      </c>
      <c r="W5" s="86">
        <v>0</v>
      </c>
      <c r="X5" s="86">
        <v>0</v>
      </c>
      <c r="Y5" s="86">
        <v>0</v>
      </c>
      <c r="Z5" s="87">
        <v>0</v>
      </c>
      <c r="AA5" s="24"/>
      <c r="AB5" s="45">
        <v>0</v>
      </c>
      <c r="AC5" s="46">
        <v>0</v>
      </c>
      <c r="AD5" s="47">
        <v>0</v>
      </c>
      <c r="AE5" s="45">
        <v>0</v>
      </c>
      <c r="AF5" s="46">
        <v>0</v>
      </c>
      <c r="AG5" s="47">
        <v>0</v>
      </c>
      <c r="AI5" s="38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40">
        <v>0</v>
      </c>
      <c r="AP5" s="40">
        <v>0</v>
      </c>
      <c r="AQ5" s="40">
        <v>0</v>
      </c>
      <c r="AR5" s="40">
        <v>0</v>
      </c>
      <c r="AS5" s="41">
        <v>0</v>
      </c>
    </row>
    <row r="6" spans="1:45" x14ac:dyDescent="0.25">
      <c r="A6" s="11" t="s">
        <v>1</v>
      </c>
      <c r="C6" s="80">
        <v>1762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53">
        <v>0</v>
      </c>
      <c r="J6" s="53">
        <v>0</v>
      </c>
      <c r="K6" s="53">
        <v>0</v>
      </c>
      <c r="L6" s="53">
        <v>0</v>
      </c>
      <c r="M6" s="78">
        <v>0</v>
      </c>
      <c r="N6" s="79"/>
      <c r="O6" s="88" t="s">
        <v>49</v>
      </c>
      <c r="P6" s="82">
        <v>0</v>
      </c>
      <c r="Q6" s="82">
        <v>0</v>
      </c>
      <c r="R6" s="82">
        <v>0</v>
      </c>
      <c r="S6" s="82">
        <v>0</v>
      </c>
      <c r="T6" s="83">
        <v>0</v>
      </c>
      <c r="U6" s="84"/>
      <c r="V6" s="85">
        <v>0</v>
      </c>
      <c r="W6" s="86">
        <v>0</v>
      </c>
      <c r="X6" s="86">
        <v>0</v>
      </c>
      <c r="Y6" s="86">
        <v>0</v>
      </c>
      <c r="Z6" s="87">
        <v>0</v>
      </c>
      <c r="AA6" s="24"/>
      <c r="AB6" s="45">
        <v>0</v>
      </c>
      <c r="AC6" s="46">
        <v>0</v>
      </c>
      <c r="AD6" s="47">
        <v>0</v>
      </c>
      <c r="AE6" s="45">
        <v>0</v>
      </c>
      <c r="AF6" s="46">
        <v>0</v>
      </c>
      <c r="AG6" s="47">
        <v>0</v>
      </c>
      <c r="AI6" s="38">
        <v>11652631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40">
        <v>0</v>
      </c>
      <c r="AP6" s="40">
        <v>0</v>
      </c>
      <c r="AQ6" s="40">
        <v>0</v>
      </c>
      <c r="AR6" s="40">
        <v>0</v>
      </c>
      <c r="AS6" s="41">
        <v>0</v>
      </c>
    </row>
    <row r="7" spans="1:45" x14ac:dyDescent="0.25">
      <c r="A7" s="11" t="s">
        <v>2</v>
      </c>
      <c r="C7" s="76">
        <v>2961</v>
      </c>
      <c r="D7" s="77">
        <v>792</v>
      </c>
      <c r="E7" s="77">
        <v>2035</v>
      </c>
      <c r="F7" s="77">
        <v>4</v>
      </c>
      <c r="G7" s="77">
        <v>0</v>
      </c>
      <c r="H7" s="77">
        <v>0</v>
      </c>
      <c r="I7" s="53">
        <v>984</v>
      </c>
      <c r="J7" s="53">
        <v>2101</v>
      </c>
      <c r="K7" s="53">
        <v>183</v>
      </c>
      <c r="L7" s="53">
        <v>0</v>
      </c>
      <c r="M7" s="78">
        <v>0</v>
      </c>
      <c r="N7" s="79"/>
      <c r="O7" s="81" t="s">
        <v>49</v>
      </c>
      <c r="P7" s="82">
        <v>174.27247200000002</v>
      </c>
      <c r="Q7" s="82">
        <v>572.82401000000004</v>
      </c>
      <c r="R7" s="82">
        <v>1.4113239999999998</v>
      </c>
      <c r="S7" s="82">
        <v>0</v>
      </c>
      <c r="T7" s="83">
        <v>0</v>
      </c>
      <c r="U7" s="84"/>
      <c r="V7" s="85">
        <v>298.93920000000003</v>
      </c>
      <c r="W7" s="86">
        <v>835.14750000000004</v>
      </c>
      <c r="X7" s="86">
        <v>90.548400000000001</v>
      </c>
      <c r="Y7" s="86">
        <v>0</v>
      </c>
      <c r="Z7" s="87">
        <v>0</v>
      </c>
      <c r="AA7" s="24"/>
      <c r="AB7" s="45">
        <v>0</v>
      </c>
      <c r="AC7" s="46">
        <v>0</v>
      </c>
      <c r="AD7" s="47">
        <v>0</v>
      </c>
      <c r="AE7" s="45">
        <v>2</v>
      </c>
      <c r="AF7" s="46">
        <v>0</v>
      </c>
      <c r="AG7" s="47">
        <v>0</v>
      </c>
      <c r="AI7" s="38">
        <v>21650143</v>
      </c>
      <c r="AJ7" s="39">
        <v>12833098</v>
      </c>
      <c r="AK7" s="39">
        <v>3543469</v>
      </c>
      <c r="AL7" s="39">
        <v>1615796</v>
      </c>
      <c r="AM7" s="39">
        <v>65417</v>
      </c>
      <c r="AN7" s="39">
        <v>0</v>
      </c>
      <c r="AO7" s="40">
        <v>16601041</v>
      </c>
      <c r="AP7" s="40">
        <v>4270955</v>
      </c>
      <c r="AQ7" s="40">
        <v>1757108</v>
      </c>
      <c r="AR7" s="40">
        <v>190549</v>
      </c>
      <c r="AS7" s="41">
        <v>0</v>
      </c>
    </row>
    <row r="8" spans="1:45" x14ac:dyDescent="0.25">
      <c r="A8" s="11" t="s">
        <v>3</v>
      </c>
      <c r="C8" s="76">
        <v>2664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53">
        <v>161</v>
      </c>
      <c r="J8" s="53">
        <v>0</v>
      </c>
      <c r="K8" s="53">
        <v>0</v>
      </c>
      <c r="L8" s="53">
        <v>0</v>
      </c>
      <c r="M8" s="78">
        <v>0</v>
      </c>
      <c r="N8" s="79"/>
      <c r="O8" s="81" t="s">
        <v>49</v>
      </c>
      <c r="P8" s="82">
        <v>0</v>
      </c>
      <c r="Q8" s="82">
        <v>0</v>
      </c>
      <c r="R8" s="82">
        <v>0</v>
      </c>
      <c r="S8" s="82">
        <v>0</v>
      </c>
      <c r="T8" s="83">
        <v>0</v>
      </c>
      <c r="U8" s="84"/>
      <c r="V8" s="85">
        <v>48.911799999999999</v>
      </c>
      <c r="W8" s="86">
        <v>0</v>
      </c>
      <c r="X8" s="86">
        <v>0</v>
      </c>
      <c r="Y8" s="86">
        <v>0</v>
      </c>
      <c r="Z8" s="87">
        <v>0</v>
      </c>
      <c r="AA8" s="24"/>
      <c r="AB8" s="45">
        <v>0</v>
      </c>
      <c r="AC8" s="46">
        <v>0</v>
      </c>
      <c r="AD8" s="47">
        <v>0</v>
      </c>
      <c r="AE8" s="45">
        <v>0</v>
      </c>
      <c r="AF8" s="46">
        <v>0</v>
      </c>
      <c r="AG8" s="47">
        <v>0</v>
      </c>
      <c r="AI8" s="38">
        <v>12593711</v>
      </c>
      <c r="AJ8" s="39">
        <v>244267</v>
      </c>
      <c r="AK8" s="39">
        <v>0</v>
      </c>
      <c r="AL8" s="39">
        <v>0</v>
      </c>
      <c r="AM8" s="39">
        <v>0</v>
      </c>
      <c r="AN8" s="39">
        <v>0</v>
      </c>
      <c r="AO8" s="40">
        <v>387171</v>
      </c>
      <c r="AP8" s="40">
        <v>0</v>
      </c>
      <c r="AQ8" s="40">
        <v>0</v>
      </c>
      <c r="AR8" s="40">
        <v>0</v>
      </c>
      <c r="AS8" s="41">
        <v>0</v>
      </c>
    </row>
    <row r="9" spans="1:45" x14ac:dyDescent="0.25">
      <c r="A9" s="11" t="s">
        <v>4</v>
      </c>
      <c r="C9" s="76">
        <v>5880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53">
        <v>0</v>
      </c>
      <c r="J9" s="53">
        <v>0</v>
      </c>
      <c r="K9" s="53">
        <v>0</v>
      </c>
      <c r="L9" s="53">
        <v>0</v>
      </c>
      <c r="M9" s="78">
        <v>0</v>
      </c>
      <c r="N9" s="79"/>
      <c r="O9" s="81" t="s">
        <v>49</v>
      </c>
      <c r="P9" s="82">
        <v>0</v>
      </c>
      <c r="Q9" s="82">
        <v>0</v>
      </c>
      <c r="R9" s="82">
        <v>0</v>
      </c>
      <c r="S9" s="82">
        <v>0</v>
      </c>
      <c r="T9" s="83">
        <v>0</v>
      </c>
      <c r="U9" s="84"/>
      <c r="V9" s="85">
        <v>0</v>
      </c>
      <c r="W9" s="86">
        <v>0</v>
      </c>
      <c r="X9" s="86">
        <v>0</v>
      </c>
      <c r="Y9" s="86">
        <v>0</v>
      </c>
      <c r="Z9" s="87">
        <v>0</v>
      </c>
      <c r="AA9" s="24"/>
      <c r="AB9" s="45">
        <v>0</v>
      </c>
      <c r="AC9" s="46">
        <v>0</v>
      </c>
      <c r="AD9" s="47">
        <v>0</v>
      </c>
      <c r="AE9" s="45">
        <v>0</v>
      </c>
      <c r="AF9" s="46">
        <v>0</v>
      </c>
      <c r="AG9" s="47">
        <v>0</v>
      </c>
      <c r="AI9" s="38">
        <v>38975615</v>
      </c>
      <c r="AJ9" s="39">
        <v>282643</v>
      </c>
      <c r="AK9" s="39">
        <v>0</v>
      </c>
      <c r="AL9" s="39">
        <v>0</v>
      </c>
      <c r="AM9" s="39">
        <v>0</v>
      </c>
      <c r="AN9" s="39">
        <v>0</v>
      </c>
      <c r="AO9" s="40">
        <v>953551</v>
      </c>
      <c r="AP9" s="40">
        <v>0</v>
      </c>
      <c r="AQ9" s="40">
        <v>0</v>
      </c>
      <c r="AR9" s="40">
        <v>0</v>
      </c>
      <c r="AS9" s="41">
        <v>0</v>
      </c>
    </row>
    <row r="10" spans="1:45" x14ac:dyDescent="0.25">
      <c r="A10" s="11" t="s">
        <v>5</v>
      </c>
      <c r="C10" s="76">
        <v>26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53">
        <v>0</v>
      </c>
      <c r="J10" s="53">
        <v>0</v>
      </c>
      <c r="K10" s="53">
        <v>0</v>
      </c>
      <c r="L10" s="53">
        <v>0</v>
      </c>
      <c r="M10" s="78">
        <v>0</v>
      </c>
      <c r="N10" s="79"/>
      <c r="O10" s="81" t="s">
        <v>49</v>
      </c>
      <c r="P10" s="82">
        <v>0</v>
      </c>
      <c r="Q10" s="82">
        <v>0</v>
      </c>
      <c r="R10" s="82">
        <v>0</v>
      </c>
      <c r="S10" s="82">
        <v>0</v>
      </c>
      <c r="T10" s="83">
        <v>0</v>
      </c>
      <c r="U10" s="84"/>
      <c r="V10" s="85">
        <v>0</v>
      </c>
      <c r="W10" s="86">
        <v>0</v>
      </c>
      <c r="X10" s="86">
        <v>0</v>
      </c>
      <c r="Y10" s="86">
        <v>0</v>
      </c>
      <c r="Z10" s="87">
        <v>0</v>
      </c>
      <c r="AA10" s="24"/>
      <c r="AB10" s="45">
        <v>0</v>
      </c>
      <c r="AC10" s="46">
        <v>0</v>
      </c>
      <c r="AD10" s="47">
        <v>0</v>
      </c>
      <c r="AE10" s="45">
        <v>0</v>
      </c>
      <c r="AF10" s="46">
        <v>0</v>
      </c>
      <c r="AG10" s="47">
        <v>0</v>
      </c>
      <c r="AI10" s="38">
        <v>7900348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40">
        <v>953551</v>
      </c>
      <c r="AP10" s="40">
        <v>0</v>
      </c>
      <c r="AQ10" s="40">
        <v>0</v>
      </c>
      <c r="AR10" s="40">
        <v>0</v>
      </c>
      <c r="AS10" s="41">
        <v>0</v>
      </c>
    </row>
    <row r="11" spans="1:45" x14ac:dyDescent="0.25">
      <c r="A11" s="11" t="s">
        <v>6</v>
      </c>
      <c r="B11" s="117"/>
      <c r="C11" s="76">
        <v>3191</v>
      </c>
      <c r="D11" s="77">
        <v>259</v>
      </c>
      <c r="E11" s="77">
        <v>0</v>
      </c>
      <c r="F11" s="77">
        <v>0</v>
      </c>
      <c r="G11" s="77">
        <v>0</v>
      </c>
      <c r="H11" s="77">
        <v>0</v>
      </c>
      <c r="I11" s="53">
        <v>475</v>
      </c>
      <c r="J11" s="53">
        <v>0</v>
      </c>
      <c r="K11" s="53">
        <v>0</v>
      </c>
      <c r="L11" s="53">
        <v>0</v>
      </c>
      <c r="M11" s="78">
        <v>0</v>
      </c>
      <c r="N11" s="79"/>
      <c r="O11" s="81" t="s">
        <v>49</v>
      </c>
      <c r="P11" s="82">
        <v>56.990619000000002</v>
      </c>
      <c r="Q11" s="82">
        <v>0</v>
      </c>
      <c r="R11" s="82">
        <v>0</v>
      </c>
      <c r="S11" s="82">
        <v>0</v>
      </c>
      <c r="T11" s="83">
        <v>0</v>
      </c>
      <c r="U11" s="84"/>
      <c r="V11" s="85">
        <v>144.30500000000001</v>
      </c>
      <c r="W11" s="86">
        <v>0</v>
      </c>
      <c r="X11" s="86">
        <v>0</v>
      </c>
      <c r="Y11" s="86">
        <v>0</v>
      </c>
      <c r="Z11" s="87">
        <v>0</v>
      </c>
      <c r="AA11" s="24"/>
      <c r="AB11" s="45">
        <v>0</v>
      </c>
      <c r="AC11" s="46">
        <v>0</v>
      </c>
      <c r="AD11" s="47">
        <v>0</v>
      </c>
      <c r="AE11" s="99">
        <v>0</v>
      </c>
      <c r="AF11" s="100">
        <v>0</v>
      </c>
      <c r="AG11" s="47">
        <v>0</v>
      </c>
      <c r="AI11" s="38">
        <v>10130307</v>
      </c>
      <c r="AJ11" s="39">
        <v>4580958</v>
      </c>
      <c r="AK11" s="39">
        <v>0</v>
      </c>
      <c r="AL11" s="39">
        <v>0</v>
      </c>
      <c r="AM11" s="39">
        <v>0</v>
      </c>
      <c r="AN11" s="39">
        <v>0</v>
      </c>
      <c r="AO11" s="40">
        <v>5217358</v>
      </c>
      <c r="AP11" s="40">
        <v>0</v>
      </c>
      <c r="AQ11" s="40">
        <v>0</v>
      </c>
      <c r="AR11" s="40">
        <v>0</v>
      </c>
      <c r="AS11" s="41">
        <v>0</v>
      </c>
    </row>
    <row r="12" spans="1:45" x14ac:dyDescent="0.25">
      <c r="A12" s="11" t="s">
        <v>44</v>
      </c>
      <c r="B12" s="117"/>
      <c r="C12" s="76">
        <v>2351</v>
      </c>
      <c r="D12" s="77">
        <v>6167</v>
      </c>
      <c r="E12" s="77">
        <v>908</v>
      </c>
      <c r="F12" s="77">
        <v>0</v>
      </c>
      <c r="G12" s="77">
        <v>0</v>
      </c>
      <c r="H12" s="77">
        <v>0</v>
      </c>
      <c r="I12" s="53">
        <v>6182</v>
      </c>
      <c r="J12" s="53">
        <v>1474</v>
      </c>
      <c r="K12" s="53">
        <v>0</v>
      </c>
      <c r="L12" s="53">
        <v>0</v>
      </c>
      <c r="M12" s="78">
        <v>0</v>
      </c>
      <c r="N12" s="79"/>
      <c r="O12" s="81" t="s">
        <v>49</v>
      </c>
      <c r="P12" s="82">
        <v>1357</v>
      </c>
      <c r="Q12" s="82">
        <v>256</v>
      </c>
      <c r="R12" s="82">
        <v>0</v>
      </c>
      <c r="S12" s="82">
        <v>0</v>
      </c>
      <c r="T12" s="83">
        <v>0</v>
      </c>
      <c r="U12" s="84"/>
      <c r="V12" s="85">
        <v>1878</v>
      </c>
      <c r="W12" s="86">
        <v>585.91500000000008</v>
      </c>
      <c r="X12" s="86">
        <v>0</v>
      </c>
      <c r="Y12" s="86">
        <v>0</v>
      </c>
      <c r="Z12" s="87">
        <v>0</v>
      </c>
      <c r="AA12" s="24"/>
      <c r="AB12" s="45">
        <v>0</v>
      </c>
      <c r="AC12" s="46">
        <v>0</v>
      </c>
      <c r="AD12" s="47">
        <v>0</v>
      </c>
      <c r="AE12" s="99">
        <v>4</v>
      </c>
      <c r="AF12" s="100">
        <v>0</v>
      </c>
      <c r="AG12" s="47">
        <v>0</v>
      </c>
      <c r="AI12" s="38">
        <v>24856755</v>
      </c>
      <c r="AJ12" s="39">
        <v>36744072</v>
      </c>
      <c r="AK12" s="39">
        <v>13429309</v>
      </c>
      <c r="AL12" s="39">
        <v>2813660</v>
      </c>
      <c r="AM12" s="39">
        <v>0</v>
      </c>
      <c r="AN12" s="39">
        <v>0</v>
      </c>
      <c r="AO12" s="40">
        <v>37975727</v>
      </c>
      <c r="AP12" s="40">
        <v>15088525</v>
      </c>
      <c r="AQ12" s="40">
        <v>3856305</v>
      </c>
      <c r="AR12" s="40">
        <v>28842</v>
      </c>
      <c r="AS12" s="41">
        <v>0</v>
      </c>
    </row>
    <row r="13" spans="1:45" x14ac:dyDescent="0.25">
      <c r="A13" s="11" t="s">
        <v>45</v>
      </c>
      <c r="B13" s="117"/>
      <c r="C13" s="76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53">
        <v>0</v>
      </c>
      <c r="J13" s="53">
        <v>0</v>
      </c>
      <c r="K13" s="53">
        <v>0</v>
      </c>
      <c r="L13" s="53">
        <v>0</v>
      </c>
      <c r="M13" s="78">
        <v>0</v>
      </c>
      <c r="N13" s="79"/>
      <c r="O13" s="81" t="s">
        <v>49</v>
      </c>
      <c r="P13" s="82">
        <v>0</v>
      </c>
      <c r="Q13" s="82">
        <v>0</v>
      </c>
      <c r="R13" s="82">
        <v>0</v>
      </c>
      <c r="S13" s="82">
        <v>0</v>
      </c>
      <c r="T13" s="83">
        <v>0</v>
      </c>
      <c r="U13" s="84"/>
      <c r="V13" s="85">
        <v>0</v>
      </c>
      <c r="W13" s="86">
        <v>0</v>
      </c>
      <c r="X13" s="86">
        <v>0</v>
      </c>
      <c r="Y13" s="86">
        <v>0</v>
      </c>
      <c r="Z13" s="87">
        <v>0</v>
      </c>
      <c r="AA13" s="24"/>
      <c r="AB13" s="45">
        <v>0</v>
      </c>
      <c r="AC13" s="46">
        <v>0</v>
      </c>
      <c r="AD13" s="47">
        <v>0</v>
      </c>
      <c r="AE13" s="99">
        <v>0</v>
      </c>
      <c r="AF13" s="100">
        <v>0</v>
      </c>
      <c r="AG13" s="47">
        <v>0</v>
      </c>
      <c r="AI13" s="38">
        <v>1185161</v>
      </c>
      <c r="AJ13" s="39">
        <v>1369</v>
      </c>
      <c r="AK13" s="39">
        <v>0</v>
      </c>
      <c r="AL13" s="39">
        <v>0</v>
      </c>
      <c r="AM13" s="39">
        <v>0</v>
      </c>
      <c r="AN13" s="39">
        <v>0</v>
      </c>
      <c r="AO13" s="40">
        <v>139173</v>
      </c>
      <c r="AP13" s="40">
        <v>0</v>
      </c>
      <c r="AQ13" s="40">
        <v>0</v>
      </c>
      <c r="AR13" s="40">
        <v>0</v>
      </c>
      <c r="AS13" s="41">
        <v>0</v>
      </c>
    </row>
    <row r="14" spans="1:45" ht="15.75" thickBot="1" x14ac:dyDescent="0.3">
      <c r="A14" s="11"/>
      <c r="B14" s="118" t="s">
        <v>47</v>
      </c>
      <c r="C14" s="116">
        <f>SUM(C5:C13)</f>
        <v>18835</v>
      </c>
      <c r="D14" s="54">
        <f>SUM(D5:D13)</f>
        <v>7218</v>
      </c>
      <c r="E14" s="54">
        <f t="shared" ref="E14:H14" si="0">SUM(E5:E13)</f>
        <v>2943</v>
      </c>
      <c r="F14" s="54">
        <f t="shared" si="0"/>
        <v>4</v>
      </c>
      <c r="G14" s="54">
        <f t="shared" si="0"/>
        <v>0</v>
      </c>
      <c r="H14" s="54">
        <f t="shared" si="0"/>
        <v>0</v>
      </c>
      <c r="I14" s="55">
        <f>SUM(I5:I13)</f>
        <v>7802</v>
      </c>
      <c r="J14" s="55">
        <f t="shared" ref="J14:M14" si="1">SUM(J5:J13)</f>
        <v>3575</v>
      </c>
      <c r="K14" s="55">
        <f t="shared" si="1"/>
        <v>183</v>
      </c>
      <c r="L14" s="55">
        <f t="shared" si="1"/>
        <v>0</v>
      </c>
      <c r="M14" s="56">
        <f t="shared" si="1"/>
        <v>0</v>
      </c>
      <c r="N14" s="25"/>
      <c r="O14" s="89" t="s">
        <v>49</v>
      </c>
      <c r="P14" s="90">
        <f>SUM(P5:P13)</f>
        <v>1588.263091</v>
      </c>
      <c r="Q14" s="90">
        <f t="shared" ref="Q14:T14" si="2">SUM(Q5:Q13)</f>
        <v>828.82401000000004</v>
      </c>
      <c r="R14" s="90">
        <f t="shared" si="2"/>
        <v>1.4113239999999998</v>
      </c>
      <c r="S14" s="90">
        <f t="shared" si="2"/>
        <v>0</v>
      </c>
      <c r="T14" s="91">
        <f t="shared" si="2"/>
        <v>0</v>
      </c>
      <c r="U14" s="92"/>
      <c r="V14" s="119">
        <f>SUM(V5:V13)</f>
        <v>2370.1559999999999</v>
      </c>
      <c r="W14" s="93">
        <f t="shared" ref="W14:Z14" si="3">SUM(W5:W13)</f>
        <v>1421.0625</v>
      </c>
      <c r="X14" s="93">
        <f t="shared" si="3"/>
        <v>90.548400000000001</v>
      </c>
      <c r="Y14" s="93">
        <f t="shared" si="3"/>
        <v>0</v>
      </c>
      <c r="Z14" s="94">
        <f t="shared" si="3"/>
        <v>0</v>
      </c>
      <c r="AA14" s="25"/>
      <c r="AB14" s="57">
        <f t="shared" ref="AB14:AG14" si="4">SUM(AB5:AB13)</f>
        <v>0</v>
      </c>
      <c r="AC14" s="58">
        <f t="shared" si="4"/>
        <v>0</v>
      </c>
      <c r="AD14" s="59">
        <f t="shared" si="4"/>
        <v>0</v>
      </c>
      <c r="AE14" s="101">
        <f t="shared" si="4"/>
        <v>6</v>
      </c>
      <c r="AF14" s="102">
        <f t="shared" si="4"/>
        <v>0</v>
      </c>
      <c r="AG14" s="59">
        <f t="shared" si="4"/>
        <v>0</v>
      </c>
      <c r="AH14" s="29"/>
      <c r="AI14" s="60">
        <f>SUM(AI5:AI13)</f>
        <v>128944671</v>
      </c>
      <c r="AJ14" s="61">
        <f t="shared" ref="AJ14" si="5">SUM(AJ5:AJ13)</f>
        <v>54686407</v>
      </c>
      <c r="AK14" s="61">
        <f t="shared" ref="AK14" si="6">SUM(AK5:AK13)</f>
        <v>16972778</v>
      </c>
      <c r="AL14" s="61">
        <f t="shared" ref="AL14" si="7">SUM(AL5:AL13)</f>
        <v>4429456</v>
      </c>
      <c r="AM14" s="61">
        <f t="shared" ref="AM14" si="8">SUM(AM5:AM13)</f>
        <v>65417</v>
      </c>
      <c r="AN14" s="61">
        <f>SUM(AN5:AN13)</f>
        <v>0</v>
      </c>
      <c r="AO14" s="62">
        <f>SUM(AO5:AO13)</f>
        <v>62227572</v>
      </c>
      <c r="AP14" s="62">
        <f t="shared" ref="AP14:AS14" si="9">SUM(AP5:AP13)</f>
        <v>19359480</v>
      </c>
      <c r="AQ14" s="62">
        <f t="shared" si="9"/>
        <v>5613413</v>
      </c>
      <c r="AR14" s="62">
        <f t="shared" si="9"/>
        <v>219391</v>
      </c>
      <c r="AS14" s="63">
        <f t="shared" si="9"/>
        <v>0</v>
      </c>
    </row>
    <row r="15" spans="1:45" x14ac:dyDescent="0.25">
      <c r="B15" s="26"/>
      <c r="C15" s="1"/>
      <c r="D15" s="2"/>
      <c r="I15" s="22"/>
      <c r="J15" s="22"/>
      <c r="K15" s="22"/>
      <c r="L15" s="22"/>
      <c r="M15" s="22"/>
      <c r="O15" s="95"/>
      <c r="P15" s="96"/>
      <c r="Q15" s="71"/>
      <c r="R15" s="71"/>
      <c r="S15" s="71"/>
      <c r="T15" s="71"/>
      <c r="U15" s="18"/>
      <c r="V15" s="18"/>
      <c r="W15" s="18"/>
      <c r="X15" s="18"/>
      <c r="Y15" s="18"/>
      <c r="Z15" s="18"/>
    </row>
    <row r="16" spans="1:45" x14ac:dyDescent="0.25">
      <c r="A16" s="6" t="s">
        <v>21</v>
      </c>
      <c r="B16" s="26"/>
      <c r="C16" s="97" t="s">
        <v>22</v>
      </c>
      <c r="D16" s="1"/>
      <c r="I16" s="67" t="s">
        <v>21</v>
      </c>
      <c r="J16" s="64" t="s">
        <v>25</v>
      </c>
      <c r="K16" s="64" t="s">
        <v>26</v>
      </c>
      <c r="L16" s="64" t="s">
        <v>27</v>
      </c>
      <c r="M16" s="65" t="s">
        <v>28</v>
      </c>
      <c r="O16" s="27"/>
      <c r="P16" s="27"/>
      <c r="Q16" s="27"/>
      <c r="R16" s="27"/>
      <c r="S16" s="27"/>
      <c r="T16" s="27"/>
      <c r="V16" s="27"/>
    </row>
    <row r="17" spans="1:32" x14ac:dyDescent="0.25">
      <c r="A17" s="7" t="s">
        <v>23</v>
      </c>
      <c r="B17" s="26"/>
      <c r="C17" s="12" t="s">
        <v>24</v>
      </c>
      <c r="D17" s="1"/>
      <c r="I17" s="68" t="s">
        <v>23</v>
      </c>
      <c r="J17" s="13" t="s">
        <v>29</v>
      </c>
      <c r="K17" s="13" t="s">
        <v>30</v>
      </c>
      <c r="L17" s="13" t="s">
        <v>31</v>
      </c>
      <c r="M17" s="14" t="s">
        <v>32</v>
      </c>
      <c r="O17" s="27"/>
      <c r="P17" s="27"/>
      <c r="Q17" s="27"/>
      <c r="R17" s="27"/>
      <c r="S17" s="27"/>
      <c r="T17" s="27"/>
      <c r="V17" s="27"/>
    </row>
    <row r="18" spans="1:32" x14ac:dyDescent="0.25">
      <c r="A18" s="8" t="s">
        <v>15</v>
      </c>
      <c r="B18" s="21"/>
      <c r="C18" s="120">
        <f>ROUND(I14,-2)</f>
        <v>7800</v>
      </c>
      <c r="D18" s="2"/>
      <c r="I18" s="69" t="s">
        <v>33</v>
      </c>
      <c r="J18" s="19">
        <f>ROUND(SUM(AO14:AS14)/1000000,0)</f>
        <v>87</v>
      </c>
      <c r="K18" s="15">
        <f>ROUND((I14+J14+K14+L14+M14)/2.1,-2)</f>
        <v>5500</v>
      </c>
      <c r="L18" s="15">
        <f>AB14</f>
        <v>0</v>
      </c>
      <c r="M18" s="103">
        <f>AE14</f>
        <v>6</v>
      </c>
      <c r="O18" s="27"/>
      <c r="P18" s="27"/>
      <c r="Q18" s="27"/>
      <c r="R18" s="27"/>
      <c r="S18" s="27"/>
      <c r="T18" s="27"/>
      <c r="V18" s="27"/>
      <c r="AF18" s="18"/>
    </row>
    <row r="19" spans="1:32" x14ac:dyDescent="0.25">
      <c r="A19" s="8" t="s">
        <v>16</v>
      </c>
      <c r="B19" s="21"/>
      <c r="C19" s="120">
        <f>ROUND(J14,-2)</f>
        <v>3600</v>
      </c>
      <c r="D19" s="1"/>
      <c r="I19" s="69" t="s">
        <v>34</v>
      </c>
      <c r="J19" s="19">
        <f>ROUND(SUM(AQ14:AS14)/1000000,0)</f>
        <v>6</v>
      </c>
      <c r="K19" s="15">
        <f>ROUND((K14+L14+M14)/2.1,-2)</f>
        <v>100</v>
      </c>
      <c r="L19" s="15">
        <f>AC14</f>
        <v>0</v>
      </c>
      <c r="M19" s="103">
        <f>AF14</f>
        <v>0</v>
      </c>
      <c r="O19" s="27"/>
      <c r="P19" s="27"/>
      <c r="Q19" s="27"/>
      <c r="R19" s="27"/>
      <c r="S19" s="27"/>
      <c r="T19" s="27"/>
      <c r="V19" s="27"/>
    </row>
    <row r="20" spans="1:32" x14ac:dyDescent="0.25">
      <c r="A20" s="8" t="s">
        <v>17</v>
      </c>
      <c r="B20" s="21"/>
      <c r="C20" s="120">
        <f>ROUND(K14,-2)</f>
        <v>200</v>
      </c>
      <c r="D20" s="1"/>
      <c r="I20" s="70" t="s">
        <v>35</v>
      </c>
      <c r="J20" s="66">
        <f>ROUND(SUM(AS14)/1000000,0)</f>
        <v>0</v>
      </c>
      <c r="K20" s="16">
        <f>ROUND((M14)/2.1,-2)</f>
        <v>0</v>
      </c>
      <c r="L20" s="16">
        <f>AD14</f>
        <v>0</v>
      </c>
      <c r="M20" s="17">
        <f>AG14</f>
        <v>0</v>
      </c>
      <c r="O20" s="27"/>
      <c r="P20" s="27"/>
      <c r="Q20" s="27"/>
      <c r="R20" s="27"/>
      <c r="S20" s="27"/>
      <c r="T20" s="27"/>
      <c r="V20" s="27"/>
    </row>
    <row r="21" spans="1:32" x14ac:dyDescent="0.25">
      <c r="A21" s="8" t="s">
        <v>18</v>
      </c>
      <c r="B21" s="21"/>
      <c r="C21" s="120">
        <f>ROUND(L14,-2)</f>
        <v>0</v>
      </c>
      <c r="D21" s="1"/>
      <c r="J21" s="22"/>
      <c r="K21" s="22"/>
      <c r="L21" s="22"/>
      <c r="M21" s="22"/>
      <c r="O21" s="27"/>
      <c r="P21" s="27"/>
      <c r="Q21" s="27"/>
      <c r="R21" s="27"/>
      <c r="S21" s="27"/>
      <c r="T21" s="27"/>
      <c r="V21" s="18"/>
    </row>
    <row r="22" spans="1:32" x14ac:dyDescent="0.25">
      <c r="A22" s="8" t="s">
        <v>19</v>
      </c>
      <c r="B22" s="21"/>
      <c r="C22" s="120">
        <f>ROUND(M14,-2)</f>
        <v>0</v>
      </c>
      <c r="D22" s="1"/>
      <c r="J22" s="22"/>
      <c r="K22" s="22"/>
      <c r="L22" s="22"/>
      <c r="M22" s="22"/>
      <c r="O22" s="27"/>
      <c r="P22" s="27"/>
      <c r="Q22" s="27"/>
      <c r="R22" s="27"/>
      <c r="S22" s="27"/>
      <c r="T22" s="27"/>
      <c r="V22" s="27"/>
    </row>
    <row r="23" spans="1:32" x14ac:dyDescent="0.25">
      <c r="A23" s="8" t="s">
        <v>9</v>
      </c>
      <c r="B23" s="21"/>
      <c r="C23" s="120">
        <f>ROUND(C14,-2)</f>
        <v>18800</v>
      </c>
      <c r="D23" s="1"/>
      <c r="O23" s="27"/>
      <c r="P23" s="27"/>
      <c r="Q23" s="27"/>
      <c r="R23" s="27"/>
      <c r="S23" s="27"/>
      <c r="T23" s="27"/>
      <c r="V23" s="27"/>
    </row>
    <row r="24" spans="1:32" x14ac:dyDescent="0.25">
      <c r="A24" s="8" t="s">
        <v>10</v>
      </c>
      <c r="B24" s="21"/>
      <c r="C24" s="120">
        <f>ROUND(D14,-2)</f>
        <v>7200</v>
      </c>
      <c r="D24" s="1"/>
      <c r="H24" s="26"/>
      <c r="I24" s="26"/>
      <c r="J24" s="26"/>
      <c r="O24" s="27"/>
      <c r="P24" s="27"/>
      <c r="Q24" s="27"/>
      <c r="R24" s="27"/>
      <c r="S24" s="27"/>
      <c r="T24" s="27"/>
      <c r="V24" s="27"/>
    </row>
    <row r="25" spans="1:32" x14ac:dyDescent="0.25">
      <c r="A25" s="8" t="s">
        <v>11</v>
      </c>
      <c r="B25" s="21"/>
      <c r="C25" s="120">
        <f>ROUND(E14,-2)</f>
        <v>2900</v>
      </c>
      <c r="D25" s="1"/>
      <c r="G25" s="98"/>
      <c r="H25" s="26"/>
      <c r="I25" s="26"/>
      <c r="J25" s="26"/>
      <c r="O25" s="27"/>
      <c r="P25" s="27"/>
      <c r="Q25" s="27"/>
      <c r="R25" s="27"/>
      <c r="S25" s="27"/>
      <c r="T25" s="27"/>
      <c r="V25" s="27"/>
    </row>
    <row r="26" spans="1:32" x14ac:dyDescent="0.25">
      <c r="A26" s="8" t="s">
        <v>20</v>
      </c>
      <c r="B26" s="21"/>
      <c r="C26" s="120">
        <f>ROUND(F14,-2)</f>
        <v>0</v>
      </c>
      <c r="D26" s="1"/>
      <c r="H26" s="26"/>
      <c r="I26" s="26"/>
      <c r="J26" s="26"/>
      <c r="O26" s="27"/>
      <c r="P26" s="27"/>
      <c r="Q26" s="27"/>
      <c r="R26" s="27"/>
      <c r="S26" s="27"/>
      <c r="T26" s="27"/>
      <c r="V26" s="27"/>
    </row>
    <row r="27" spans="1:32" x14ac:dyDescent="0.25">
      <c r="A27" s="8" t="s">
        <v>13</v>
      </c>
      <c r="B27" s="21"/>
      <c r="C27" s="120">
        <f>ROUND(G14,-2)</f>
        <v>0</v>
      </c>
      <c r="D27" s="1"/>
      <c r="H27" s="26"/>
      <c r="I27" s="26"/>
      <c r="J27" s="26"/>
      <c r="O27" s="27"/>
      <c r="P27" s="27"/>
      <c r="Q27" s="27"/>
      <c r="R27" s="27"/>
      <c r="S27" s="27"/>
      <c r="T27" s="27"/>
      <c r="V27" s="27"/>
    </row>
    <row r="28" spans="1:32" x14ac:dyDescent="0.25">
      <c r="A28" s="8" t="s">
        <v>14</v>
      </c>
      <c r="B28" s="21"/>
      <c r="C28" s="120">
        <f>ROUND(H14,-2)</f>
        <v>0</v>
      </c>
      <c r="D28" s="1"/>
      <c r="H28" s="26"/>
      <c r="I28" s="26"/>
      <c r="J28" s="26"/>
      <c r="O28" s="27"/>
      <c r="P28" s="27"/>
      <c r="Q28" s="27"/>
      <c r="R28" s="27"/>
      <c r="S28" s="27"/>
      <c r="T28" s="27"/>
      <c r="V28" s="27"/>
    </row>
    <row r="29" spans="1:32" x14ac:dyDescent="0.25">
      <c r="A29" s="8" t="s">
        <v>38</v>
      </c>
      <c r="B29" s="21"/>
      <c r="C29" s="121">
        <v>3882</v>
      </c>
      <c r="D29" s="95"/>
      <c r="H29" s="26"/>
      <c r="I29" s="26"/>
      <c r="J29" s="26"/>
      <c r="O29" s="27"/>
      <c r="P29" s="27"/>
      <c r="Q29" s="27"/>
      <c r="R29" s="27"/>
      <c r="S29" s="27"/>
      <c r="T29" s="27"/>
      <c r="V29" s="27"/>
    </row>
    <row r="30" spans="1:32" x14ac:dyDescent="0.25">
      <c r="A30" s="8" t="s">
        <v>39</v>
      </c>
      <c r="B30" s="21"/>
      <c r="C30" s="122">
        <v>2418</v>
      </c>
      <c r="D30" s="95"/>
      <c r="H30" s="26"/>
      <c r="I30" s="26"/>
      <c r="J30" s="26"/>
      <c r="O30" s="27"/>
      <c r="P30" s="27"/>
      <c r="Q30" s="27"/>
      <c r="R30" s="27"/>
      <c r="S30" s="27"/>
      <c r="T30" s="27"/>
      <c r="V30" s="27"/>
    </row>
    <row r="31" spans="1:32" x14ac:dyDescent="0.25">
      <c r="A31" s="20" t="s">
        <v>40</v>
      </c>
      <c r="B31" s="21"/>
      <c r="C31" s="1"/>
      <c r="D31" s="1"/>
      <c r="O31" s="27"/>
      <c r="P31" s="27"/>
      <c r="Q31" s="27"/>
      <c r="R31" s="27"/>
      <c r="S31" s="27"/>
      <c r="T31" s="27"/>
      <c r="V31" s="27"/>
    </row>
    <row r="32" spans="1:32" x14ac:dyDescent="0.25">
      <c r="B32" s="21"/>
      <c r="C32" s="1"/>
      <c r="O32" s="27"/>
      <c r="P32" s="27"/>
      <c r="Q32" s="27"/>
      <c r="R32" s="27"/>
      <c r="S32" s="27"/>
      <c r="T32" s="27"/>
      <c r="V32" s="27"/>
    </row>
    <row r="33" spans="7:22" x14ac:dyDescent="0.25">
      <c r="O33" s="27"/>
      <c r="P33" s="27"/>
      <c r="Q33" s="27"/>
      <c r="R33" s="27"/>
      <c r="S33" s="27"/>
      <c r="T33" s="27"/>
      <c r="V33" s="27"/>
    </row>
    <row r="34" spans="7:22" x14ac:dyDescent="0.25">
      <c r="O34" s="27"/>
      <c r="P34" s="27"/>
      <c r="Q34" s="27"/>
      <c r="R34" s="27"/>
      <c r="S34" s="27"/>
      <c r="T34" s="27"/>
      <c r="V34" s="27"/>
    </row>
    <row r="35" spans="7:22" x14ac:dyDescent="0.25">
      <c r="G35" s="71"/>
      <c r="O35" s="27"/>
      <c r="P35" s="27"/>
      <c r="Q35" s="27"/>
      <c r="R35" s="27"/>
      <c r="S35" s="27"/>
      <c r="T35" s="27"/>
      <c r="V35" s="27"/>
    </row>
  </sheetData>
  <mergeCells count="6">
    <mergeCell ref="C2:M2"/>
    <mergeCell ref="AB2:AD2"/>
    <mergeCell ref="AE2:AG2"/>
    <mergeCell ref="AI2:AS2"/>
    <mergeCell ref="O2:T2"/>
    <mergeCell ref="V2:Z2"/>
  </mergeCells>
  <dataValidations count="1">
    <dataValidation type="whole" operator="greaterThanOrEqual" allowBlank="1" showInputMessage="1" showErrorMessage="1" error="Angabe einer ganzen Zahl erforderlich" sqref="B29:C30 J19:J20 K18:N20 X18:AA20 O29:O30 W19:W20">
      <formula1>0</formula1>
    </dataValidation>
  </dataValidations>
  <pageMargins left="0.7" right="0.7" top="0.75" bottom="0.75" header="0.3" footer="0.3"/>
  <pageSetup paperSize="9" scale="7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Fluglärm GFH Leipzig-Halle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2023-10-05T13:19:55Z</dcterms:modified>
</cp:coreProperties>
</file>